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280" windowHeight="774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H9" i="1" s="1"/>
  <c r="J9" i="1" s="1"/>
  <c r="L9" i="1" s="1"/>
  <c r="G9" i="1"/>
  <c r="K9" i="1"/>
  <c r="G11" i="1"/>
  <c r="E11" i="1"/>
  <c r="K11" i="1" s="1"/>
  <c r="G10" i="1"/>
  <c r="E10" i="1"/>
  <c r="F10" i="1" s="1"/>
  <c r="G8" i="1"/>
  <c r="E8" i="1"/>
  <c r="F8" i="1" s="1"/>
  <c r="H8" i="1" s="1"/>
  <c r="J8" i="1" s="1"/>
  <c r="H10" i="1" l="1"/>
  <c r="J10" i="1" s="1"/>
  <c r="L10" i="1" s="1"/>
  <c r="K10" i="1"/>
  <c r="K8" i="1"/>
  <c r="L8" i="1" s="1"/>
  <c r="F11" i="1"/>
  <c r="H11" i="1" s="1"/>
  <c r="J11" i="1" s="1"/>
  <c r="L11" i="1" s="1"/>
</calcChain>
</file>

<file path=xl/sharedStrings.xml><?xml version="1.0" encoding="utf-8"?>
<sst xmlns="http://schemas.openxmlformats.org/spreadsheetml/2006/main" count="28" uniqueCount="24">
  <si>
    <t>VALOR DA</t>
  </si>
  <si>
    <t xml:space="preserve">ALQ EFETIVA </t>
  </si>
  <si>
    <t>ICMS ORIGEM</t>
  </si>
  <si>
    <t xml:space="preserve">VALOR OPERAÇÃO - </t>
  </si>
  <si>
    <t>FATOR DE INCLUSÃO</t>
  </si>
  <si>
    <t>BASE DE CÁLCULO</t>
  </si>
  <si>
    <t>ICMS MT</t>
  </si>
  <si>
    <t>ICMS DIFAL</t>
  </si>
  <si>
    <t>OPERAÇÃO</t>
  </si>
  <si>
    <t>ORIGEM %</t>
  </si>
  <si>
    <t>ICMS</t>
  </si>
  <si>
    <t>MT %</t>
  </si>
  <si>
    <t>A RECOLHER</t>
  </si>
  <si>
    <t>MAQUINAS AGRICOLAS - COVENIO 52/91 - ANEXO 02</t>
  </si>
  <si>
    <t>Sul e Sudeste, excluido o Espírito Santo</t>
  </si>
  <si>
    <t>Norte, Nordeste e Centro-Oeste ou ao Estado do Espírito Santo</t>
  </si>
  <si>
    <t>MAQUINAS INDUSTRIAIS- COVENIO 52/91 - ANEXO 01</t>
  </si>
  <si>
    <t xml:space="preserve"> Sul e Sudeste, exclusive Espírito Santo</t>
  </si>
  <si>
    <t>MAQUINAS INDUSTRIAIS - COVENIO 52/91 - ANEXO 01</t>
  </si>
  <si>
    <t>Norte, Nordeste e Centro-Oeste e Espírito Santo</t>
  </si>
  <si>
    <t>CONVÊNIO</t>
  </si>
  <si>
    <t>REGIÃO REMETENTE</t>
  </si>
  <si>
    <t>CÁLCULO ICMS DIFAL - CONVÊNIO 52/91 - DESTINATÁRIO CONTRIBUINTE DE MT</t>
  </si>
  <si>
    <t>NOTA: 1 - Valores negativos ou zerados signigica que não há incidência do ICMS - DIFAL.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</si>
</sst>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4" fillId="0" borderId="4" xfId="0" quotePrefix="1" applyFont="1" applyBorder="1" applyAlignment="1">
      <alignment horizontal="left" wrapText="1"/>
    </xf>
    <xf numFmtId="164" fontId="1" fillId="4" borderId="4" xfId="0" applyNumberFormat="1" applyFont="1" applyFill="1" applyBorder="1"/>
    <xf numFmtId="10" fontId="1" fillId="4" borderId="4" xfId="0" applyNumberFormat="1" applyFont="1" applyFill="1" applyBorder="1" applyAlignment="1">
      <alignment horizontal="center"/>
    </xf>
    <xf numFmtId="164" fontId="1" fillId="0" borderId="4" xfId="0" applyNumberFormat="1" applyFont="1" applyBorder="1"/>
    <xf numFmtId="165" fontId="1" fillId="2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/>
    <xf numFmtId="0" fontId="4" fillId="0" borderId="4" xfId="0" applyFont="1" applyBorder="1" applyAlignment="1">
      <alignment wrapText="1"/>
    </xf>
    <xf numFmtId="164" fontId="3" fillId="3" borderId="4" xfId="0" applyNumberFormat="1" applyFont="1" applyFill="1" applyBorder="1"/>
    <xf numFmtId="0" fontId="5" fillId="0" borderId="0" xfId="0" applyFont="1" applyAlignment="1">
      <alignment horizontal="center" wrapText="1"/>
    </xf>
    <xf numFmtId="0" fontId="1" fillId="0" borderId="4" xfId="0" applyFont="1" applyBorder="1"/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13" sqref="A13:L13"/>
    </sheetView>
  </sheetViews>
  <sheetFormatPr defaultRowHeight="15" x14ac:dyDescent="0.25"/>
  <cols>
    <col min="1" max="1" width="19.5703125" customWidth="1"/>
    <col min="2" max="2" width="13" customWidth="1"/>
    <col min="3" max="3" width="13.28515625" customWidth="1"/>
    <col min="4" max="4" width="12" customWidth="1"/>
    <col min="5" max="5" width="13.28515625" customWidth="1"/>
    <col min="6" max="6" width="19.28515625" customWidth="1"/>
    <col min="7" max="7" width="19.85546875" customWidth="1"/>
    <col min="8" max="8" width="18" customWidth="1"/>
    <col min="9" max="9" width="13.42578125" customWidth="1"/>
    <col min="10" max="10" width="11.28515625" customWidth="1"/>
    <col min="11" max="11" width="14.42578125" customWidth="1"/>
    <col min="12" max="12" width="12.5703125" customWidth="1"/>
  </cols>
  <sheetData>
    <row r="1" spans="1:12" x14ac:dyDescent="0.25">
      <c r="B1" s="1"/>
    </row>
    <row r="2" spans="1:12" x14ac:dyDescent="0.25">
      <c r="B2" s="30" t="s">
        <v>22</v>
      </c>
      <c r="C2" s="2"/>
      <c r="D2" s="2"/>
      <c r="E2" s="2"/>
      <c r="F2" s="2"/>
      <c r="G2" s="2"/>
      <c r="H2" s="2"/>
      <c r="I2" s="2"/>
    </row>
    <row r="3" spans="1:12" ht="15.75" thickBot="1" x14ac:dyDescent="0.3">
      <c r="B3" s="2"/>
      <c r="C3" s="2"/>
      <c r="D3" s="2"/>
      <c r="E3" s="2"/>
      <c r="F3" s="2"/>
      <c r="G3" s="2"/>
      <c r="H3" s="2"/>
      <c r="I3" s="2"/>
    </row>
    <row r="4" spans="1:12" ht="15.75" thickBot="1" x14ac:dyDescent="0.3">
      <c r="B4" s="3"/>
      <c r="C4" s="4"/>
      <c r="D4" s="4"/>
      <c r="E4" s="4"/>
      <c r="F4" s="5"/>
      <c r="G4" s="5"/>
    </row>
    <row r="5" spans="1:12" x14ac:dyDescent="0.25">
      <c r="B5" s="1"/>
      <c r="C5" s="6"/>
      <c r="D5" s="7"/>
      <c r="E5" s="8"/>
      <c r="F5" s="8"/>
      <c r="G5" s="8"/>
    </row>
    <row r="6" spans="1:12" x14ac:dyDescent="0.25">
      <c r="A6" s="31" t="s">
        <v>20</v>
      </c>
      <c r="B6" s="9" t="s">
        <v>21</v>
      </c>
      <c r="C6" s="10" t="s">
        <v>0</v>
      </c>
      <c r="D6" s="11" t="s">
        <v>1</v>
      </c>
      <c r="E6" s="12" t="s">
        <v>2</v>
      </c>
      <c r="F6" s="13" t="s">
        <v>3</v>
      </c>
      <c r="G6" s="14" t="s">
        <v>4</v>
      </c>
      <c r="H6" s="15" t="s">
        <v>5</v>
      </c>
      <c r="I6" s="16" t="s">
        <v>1</v>
      </c>
      <c r="J6" s="15" t="s">
        <v>6</v>
      </c>
      <c r="K6" s="15" t="s">
        <v>2</v>
      </c>
      <c r="L6" s="17" t="s">
        <v>7</v>
      </c>
    </row>
    <row r="7" spans="1:12" x14ac:dyDescent="0.25">
      <c r="A7" s="31"/>
      <c r="B7" s="18"/>
      <c r="C7" s="10" t="s">
        <v>8</v>
      </c>
      <c r="D7" s="16" t="s">
        <v>9</v>
      </c>
      <c r="E7" s="12"/>
      <c r="F7" s="19" t="s">
        <v>2</v>
      </c>
      <c r="G7" s="14" t="s">
        <v>10</v>
      </c>
      <c r="H7" s="15"/>
      <c r="I7" s="16" t="s">
        <v>11</v>
      </c>
      <c r="J7" s="15"/>
      <c r="K7" s="15"/>
      <c r="L7" s="17" t="s">
        <v>12</v>
      </c>
    </row>
    <row r="8" spans="1:12" ht="67.5" customHeight="1" x14ac:dyDescent="0.25">
      <c r="A8" s="20" t="s">
        <v>13</v>
      </c>
      <c r="B8" s="21" t="s">
        <v>14</v>
      </c>
      <c r="C8" s="22">
        <v>1000</v>
      </c>
      <c r="D8" s="23">
        <v>4.1000000000000002E-2</v>
      </c>
      <c r="E8" s="24">
        <f>C8*D8</f>
        <v>41</v>
      </c>
      <c r="F8" s="24">
        <f>C8-E8</f>
        <v>959</v>
      </c>
      <c r="G8" s="25">
        <f>(100-I8)/100</f>
        <v>0.94400000000000006</v>
      </c>
      <c r="H8" s="24">
        <f>F8/G8</f>
        <v>1015.8898305084745</v>
      </c>
      <c r="I8" s="26">
        <v>5.6</v>
      </c>
      <c r="J8" s="24">
        <f>H8*I8/100</f>
        <v>56.889830508474567</v>
      </c>
      <c r="K8" s="24">
        <f>E8+0</f>
        <v>41</v>
      </c>
      <c r="L8" s="27">
        <f>J8-K8</f>
        <v>15.889830508474567</v>
      </c>
    </row>
    <row r="9" spans="1:12" ht="65.25" customHeight="1" x14ac:dyDescent="0.25">
      <c r="A9" s="20" t="s">
        <v>13</v>
      </c>
      <c r="B9" s="28" t="s">
        <v>15</v>
      </c>
      <c r="C9" s="22">
        <v>1000</v>
      </c>
      <c r="D9" s="23">
        <v>7.0000000000000007E-2</v>
      </c>
      <c r="E9" s="24">
        <f t="shared" ref="E9:E11" si="0">C9*D9</f>
        <v>70</v>
      </c>
      <c r="F9" s="24">
        <f t="shared" ref="F9:F11" si="1">C9-E9</f>
        <v>930</v>
      </c>
      <c r="G9" s="25">
        <f t="shared" ref="G9:G11" si="2">(100-I9)/100</f>
        <v>0.94400000000000006</v>
      </c>
      <c r="H9" s="24">
        <f t="shared" ref="H9:H11" si="3">F9/G9</f>
        <v>985.16949152542361</v>
      </c>
      <c r="I9" s="26">
        <v>5.6</v>
      </c>
      <c r="J9" s="24">
        <f t="shared" ref="J9:J11" si="4">H9*I9/100</f>
        <v>55.169491525423716</v>
      </c>
      <c r="K9" s="24">
        <f t="shared" ref="K9:K11" si="5">E9+0</f>
        <v>70</v>
      </c>
      <c r="L9" s="29">
        <f t="shared" ref="L9:L11" si="6">J9-K9</f>
        <v>-14.830508474576284</v>
      </c>
    </row>
    <row r="10" spans="1:12" ht="68.25" customHeight="1" x14ac:dyDescent="0.25">
      <c r="A10" s="20" t="s">
        <v>16</v>
      </c>
      <c r="B10" s="28" t="s">
        <v>17</v>
      </c>
      <c r="C10" s="22">
        <v>1000</v>
      </c>
      <c r="D10" s="23">
        <v>5.1400000000000001E-2</v>
      </c>
      <c r="E10" s="24">
        <f t="shared" si="0"/>
        <v>51.4</v>
      </c>
      <c r="F10" s="24">
        <f t="shared" si="1"/>
        <v>948.6</v>
      </c>
      <c r="G10" s="25">
        <f t="shared" si="2"/>
        <v>0.91200000000000003</v>
      </c>
      <c r="H10" s="24">
        <f t="shared" si="3"/>
        <v>1040.1315789473683</v>
      </c>
      <c r="I10" s="26">
        <v>8.8000000000000007</v>
      </c>
      <c r="J10" s="24">
        <f t="shared" si="4"/>
        <v>91.531578947368416</v>
      </c>
      <c r="K10" s="24">
        <f t="shared" si="5"/>
        <v>51.4</v>
      </c>
      <c r="L10" s="27">
        <f t="shared" si="6"/>
        <v>40.131578947368418</v>
      </c>
    </row>
    <row r="11" spans="1:12" ht="70.5" customHeight="1" x14ac:dyDescent="0.25">
      <c r="A11" s="20" t="s">
        <v>18</v>
      </c>
      <c r="B11" s="28" t="s">
        <v>19</v>
      </c>
      <c r="C11" s="22">
        <v>1000</v>
      </c>
      <c r="D11" s="23">
        <v>8.7999999999999995E-2</v>
      </c>
      <c r="E11" s="24">
        <f t="shared" si="0"/>
        <v>88</v>
      </c>
      <c r="F11" s="24">
        <f t="shared" si="1"/>
        <v>912</v>
      </c>
      <c r="G11" s="25">
        <f t="shared" si="2"/>
        <v>0.91200000000000003</v>
      </c>
      <c r="H11" s="24">
        <f t="shared" si="3"/>
        <v>1000</v>
      </c>
      <c r="I11" s="26">
        <v>8.8000000000000007</v>
      </c>
      <c r="J11" s="24">
        <f t="shared" si="4"/>
        <v>88</v>
      </c>
      <c r="K11" s="24">
        <f t="shared" si="5"/>
        <v>88</v>
      </c>
      <c r="L11" s="27">
        <f t="shared" si="6"/>
        <v>0</v>
      </c>
    </row>
    <row r="13" spans="1:12" ht="32.25" customHeight="1" x14ac:dyDescent="0.25">
      <c r="A13" s="32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</sheetData>
  <mergeCells count="7">
    <mergeCell ref="A13:L13"/>
    <mergeCell ref="B2:I3"/>
    <mergeCell ref="B6:B7"/>
    <mergeCell ref="E6:E7"/>
    <mergeCell ref="H6:H7"/>
    <mergeCell ref="J6:J7"/>
    <mergeCell ref="K6:K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2024-01-19T14:45:35Z</dcterms:created>
  <dcterms:modified xsi:type="dcterms:W3CDTF">2024-01-19T15:07:11Z</dcterms:modified>
</cp:coreProperties>
</file>